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200" windowHeight="11610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E32" i="2" l="1"/>
  <c r="D32" i="2"/>
  <c r="E31" i="2"/>
  <c r="D31" i="2"/>
  <c r="F30" i="2"/>
  <c r="E30" i="2"/>
  <c r="D30" i="2"/>
  <c r="E29" i="2"/>
  <c r="D29" i="2"/>
  <c r="E28" i="2"/>
  <c r="D28" i="2"/>
  <c r="F27" i="2"/>
  <c r="E27" i="2"/>
  <c r="D27" i="2"/>
  <c r="E26" i="2"/>
  <c r="D26" i="2"/>
  <c r="E25" i="2"/>
  <c r="D25" i="2"/>
  <c r="F24" i="2"/>
  <c r="E24" i="2"/>
  <c r="D24" i="2"/>
  <c r="D23" i="2"/>
  <c r="F23" i="2"/>
  <c r="E23" i="2"/>
  <c r="E22" i="2"/>
  <c r="D22" i="2"/>
  <c r="E21" i="2"/>
  <c r="F20" i="2"/>
  <c r="E20" i="2"/>
  <c r="D20" i="2"/>
  <c r="F19" i="2"/>
  <c r="E19" i="2"/>
  <c r="D19" i="2"/>
  <c r="E18" i="2"/>
  <c r="D18" i="2"/>
  <c r="F16" i="2"/>
  <c r="E16" i="2"/>
  <c r="D16" i="2"/>
</calcChain>
</file>

<file path=xl/sharedStrings.xml><?xml version="1.0" encoding="utf-8"?>
<sst xmlns="http://schemas.openxmlformats.org/spreadsheetml/2006/main" count="410" uniqueCount="183">
  <si>
    <t>ОТЧЕТ ОБ ИСПОЛНЕНИИ БЮДЖЕТА</t>
  </si>
  <si>
    <t>КОДЫ</t>
  </si>
  <si>
    <t>на 1 ноября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</si>
  <si>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</si>
  <si>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</si>
  <si>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</si>
  <si>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</si>
  <si>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</si>
  <si>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</si>
  <si>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</si>
  <si>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</si>
  <si>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</si>
  <si>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</si>
  <si>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</si>
  <si>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</si>
  <si>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</si>
  <si>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</si>
  <si>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</si>
  <si>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</si>
  <si>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</si>
  <si>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</si>
  <si>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</si>
  <si>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</si>
  <si>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</si>
  <si>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</si>
  <si>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</si>
  <si>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</si>
  <si>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</si>
  <si>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</si>
  <si>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</si>
  <si>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</si>
  <si>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</si>
  <si>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</si>
  <si>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</si>
  <si>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</si>
  <si>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-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</si>
  <si>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</si>
  <si>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</si>
  <si>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</si>
  <si>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</si>
  <si>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</si>
  <si>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</si>
  <si>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</si>
  <si>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</si>
  <si>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</si>
  <si>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</si>
  <si>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</si>
  <si>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</si>
  <si>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</si>
  <si>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</si>
  <si>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</si>
  <si>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</si>
  <si>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</si>
  <si>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</si>
  <si>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</si>
  <si>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</si>
  <si>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</si>
  <si>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</si>
  <si>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</si>
  <si>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</si>
  <si>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</si>
  <si>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</si>
  <si>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безвозмездные поступления в бюджеты сельских поселений</t>
  </si>
  <si>
    <t>000 2 07 05030 10 0000 150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</si>
  <si>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</si>
  <si>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</si>
  <si>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</si>
  <si>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</si>
  <si>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</si>
  <si>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</si>
  <si>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</si>
  <si>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</si>
  <si>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</si>
  <si>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</si>
  <si>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</si>
  <si>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</si>
  <si>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</si>
  <si>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</si>
  <si>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</si>
  <si>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</si>
  <si>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</si>
  <si>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</si>
  <si>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</si>
  <si>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</si>
  <si>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</si>
  <si>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</si>
  <si>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000 0104 81 0 00 04062 244</t>
  </si>
  <si>
    <t>000 0104 81 0 00 04065 244</t>
  </si>
  <si>
    <t>000 0104 81 0 00 04066 242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</si>
  <si>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</si>
  <si>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</si>
  <si>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</si>
  <si>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</si>
  <si>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</si>
  <si>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</si>
  <si>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</si>
  <si>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</si>
  <si>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</si>
  <si>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</si>
  <si>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</si>
  <si>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</si>
  <si>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</si>
  <si>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</si>
  <si>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</si>
  <si>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</si>
  <si>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</si>
  <si>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</si>
  <si>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000 0309 02 4 02 02090 244</t>
  </si>
  <si>
    <t>000 0310 02 4 02 02080 244</t>
  </si>
  <si>
    <t>000 0314 81 0 00 71340 244</t>
  </si>
  <si>
    <t>000 0409 02 4 07 S4770 244</t>
  </si>
  <si>
    <t>000 0409 04 4 01 02040 244</t>
  </si>
  <si>
    <t>000 0409 04 4 01 02060 244</t>
  </si>
  <si>
    <t>000 0409 04 4 01 60910 244</t>
  </si>
  <si>
    <t>000 0412 82 0 00 03570 244</t>
  </si>
  <si>
    <t>000 0501 82 0 00 08280 244</t>
  </si>
  <si>
    <t>000 0502 03 4 01 02020 244</t>
  </si>
  <si>
    <t>000 0502 82 0 00 03590 244</t>
  </si>
  <si>
    <t>000 0503 02 4 03 02100 244</t>
  </si>
  <si>
    <t>000 0503 02 4 04 02110 244</t>
  </si>
  <si>
    <t>000 0503 02 4 05 02120 244</t>
  </si>
  <si>
    <t>000 0503 02 4 05 60840 244</t>
  </si>
  <si>
    <t>000 0503 02 4 06 22200 244</t>
  </si>
  <si>
    <t>000 0503 02 4 07 S4660 244</t>
  </si>
  <si>
    <t>000 0503 02 8 01 S4310 244</t>
  </si>
  <si>
    <t>000 0505 81 0 00 40730 540</t>
  </si>
  <si>
    <t xml:space="preserve">  Фонд оплаты труда учреждений</t>
  </si>
  <si>
    <t>000 0801 01 4 01 00120 111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</si>
  <si>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</si>
  <si>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</si>
  <si>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</si>
  <si>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</si>
  <si>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</si>
  <si>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</si>
  <si>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>000 0801 01 4 01 00120 853</t>
  </si>
  <si>
    <t>000 0801 01 4 01 60860 111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</si>
  <si>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</si>
  <si>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</si>
  <si>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</si>
  <si>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</si>
  <si>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</si>
  <si>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</si>
  <si>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</si>
  <si>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</si>
  <si>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</si>
  <si>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</si>
  <si>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</si>
  <si>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</si>
  <si>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</si>
  <si>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</si>
  <si>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</si>
  <si>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</si>
  <si>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</si>
  <si>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</si>
  <si>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</si>
  <si>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</si>
  <si>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</si>
  <si>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</si>
  <si>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</si>
  <si>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</si>
  <si>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</si>
  <si>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</si>
  <si>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</si>
  <si>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</si>
  <si>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</si>
  <si>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</si>
  <si>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</si>
  <si>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</si>
  <si>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</si>
  <si>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</si>
  <si>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</si>
  <si>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</si>
  <si>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</si>
  <si>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</si>
  <si>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</si>
  <si>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</si>
  <si>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</si>
  <si>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</si>
  <si>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</si>
  <si>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</si>
  <si>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</si>
  <si>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ноября 2023</t>
  </si>
  <si>
    <t>Документ подписан электронной подписью. Дата представления 10.11.2023
Главный бухгалтер(Торопова Ольга Алексеевна, Сертификат: 2EDA19BD18C4ECF81860E00F9976AC26, Действителен: с 11.07.2023 по 03.10.2024),Руководитель финансово-экономической службы(МАТВЕЕВА ТАТЬЯНА ВИКТОРОВНА, Сертификат: 12E943822882FEC6B6CC7B9BC8AC83E9, Действителен: с 16.09.2022 по 10.12.2023),Руководитель(Суворова Светлана Александровна, Сертификат: 7038BDFDF116120A06657313740965C3, Действителен: с 15.02.2023 по 10.05.2024)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</si>
</sst>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29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3" zoomScaleNormal="100" zoomScaleSheetLayoutView="100" workbookViewId="0">
      <selection activeCell="E34" sqref="E34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45231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f>42888386/2</f>
        <v>21444193</v>
      </c>
      <c r="E16" s="36">
        <f>41107236.12/2</f>
        <v>20553618.059999999</v>
      </c>
      <c r="F16" s="36">
        <f>-1781149.88/2</f>
        <v>-890574.94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ht="102" x14ac:dyDescent="0.25">
      <c r="A18" s="41" t="s">
        <v>33</v>
      </c>
      <c r="B18" s="42" t="s">
        <v>30</v>
      </c>
      <c r="C18" s="43" t="s">
        <v>34</v>
      </c>
      <c r="D18" s="44">
        <f>1470000/2</f>
        <v>735000</v>
      </c>
      <c r="E18" s="44">
        <f>1770074.86/2</f>
        <v>885037.43</v>
      </c>
      <c r="F18" s="44" t="s">
        <v>35</v>
      </c>
      <c r="G18" s="29"/>
    </row>
    <row r="19" spans="1:7" ht="113.25" x14ac:dyDescent="0.25">
      <c r="A19" s="41" t="s">
        <v>36</v>
      </c>
      <c r="B19" s="42" t="s">
        <v>30</v>
      </c>
      <c r="C19" s="43" t="s">
        <v>37</v>
      </c>
      <c r="D19" s="44">
        <f>10000/2</f>
        <v>5000</v>
      </c>
      <c r="E19" s="44">
        <f>9373.34/2</f>
        <v>4686.67</v>
      </c>
      <c r="F19" s="44">
        <f>626.66/2</f>
        <v>313.33</v>
      </c>
      <c r="G19" s="29"/>
    </row>
    <row r="20" spans="1:7" ht="102" x14ac:dyDescent="0.25">
      <c r="A20" s="41" t="s">
        <v>38</v>
      </c>
      <c r="B20" s="42" t="s">
        <v>30</v>
      </c>
      <c r="C20" s="43" t="s">
        <v>39</v>
      </c>
      <c r="D20" s="44">
        <f>2173200/2</f>
        <v>1086600</v>
      </c>
      <c r="E20" s="44">
        <f>1861715.6/2</f>
        <v>930857.8</v>
      </c>
      <c r="F20" s="44">
        <f>311484.4/2</f>
        <v>155742.20000000001</v>
      </c>
      <c r="G20" s="29"/>
    </row>
    <row r="21" spans="1:7" ht="102" x14ac:dyDescent="0.25">
      <c r="A21" s="41" t="s">
        <v>40</v>
      </c>
      <c r="B21" s="42" t="s">
        <v>30</v>
      </c>
      <c r="C21" s="43" t="s">
        <v>41</v>
      </c>
      <c r="D21" s="44" t="s">
        <v>35</v>
      </c>
      <c r="E21" s="44">
        <f>-198623.5/2</f>
        <v>-99311.75</v>
      </c>
      <c r="F21" s="44" t="s">
        <v>35</v>
      </c>
      <c r="G21" s="29"/>
    </row>
    <row r="22" spans="1:7" ht="68.25" x14ac:dyDescent="0.25">
      <c r="A22" s="41" t="s">
        <v>42</v>
      </c>
      <c r="B22" s="42" t="s">
        <v>30</v>
      </c>
      <c r="C22" s="43" t="s">
        <v>43</v>
      </c>
      <c r="D22" s="44">
        <f>6000/2</f>
        <v>3000</v>
      </c>
      <c r="E22" s="44">
        <f>6200/2</f>
        <v>3100</v>
      </c>
      <c r="F22" s="44" t="s">
        <v>35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>
        <f>31200/2</f>
        <v>15600</v>
      </c>
      <c r="E23" s="44">
        <f>23383.88/2</f>
        <v>11691.94</v>
      </c>
      <c r="F23" s="44">
        <f>7816.12/2</f>
        <v>3908.06</v>
      </c>
      <c r="G23" s="29"/>
    </row>
    <row r="24" spans="1:7" ht="34.5" x14ac:dyDescent="0.25">
      <c r="A24" s="41" t="s">
        <v>46</v>
      </c>
      <c r="B24" s="42" t="s">
        <v>30</v>
      </c>
      <c r="C24" s="43" t="s">
        <v>47</v>
      </c>
      <c r="D24" s="44">
        <f>1277400/2</f>
        <v>638700</v>
      </c>
      <c r="E24" s="44">
        <f>745108.56/2</f>
        <v>372554.28</v>
      </c>
      <c r="F24" s="44">
        <f>532291.44/2</f>
        <v>266145.71999999997</v>
      </c>
      <c r="G24" s="29"/>
    </row>
    <row r="25" spans="1:7" ht="68.25" x14ac:dyDescent="0.25">
      <c r="A25" s="41" t="s">
        <v>48</v>
      </c>
      <c r="B25" s="42" t="s">
        <v>30</v>
      </c>
      <c r="C25" s="43" t="s">
        <v>49</v>
      </c>
      <c r="D25" s="44">
        <f>203146/2</f>
        <v>101573</v>
      </c>
      <c r="E25" s="44">
        <f>203146/2</f>
        <v>101573</v>
      </c>
      <c r="F25" s="44" t="s">
        <v>35</v>
      </c>
      <c r="G25" s="29"/>
    </row>
    <row r="26" spans="1:7" ht="34.5" x14ac:dyDescent="0.25">
      <c r="A26" s="41" t="s">
        <v>50</v>
      </c>
      <c r="B26" s="42" t="s">
        <v>30</v>
      </c>
      <c r="C26" s="43" t="s">
        <v>51</v>
      </c>
      <c r="D26" s="44">
        <f>21778400/2</f>
        <v>10889200</v>
      </c>
      <c r="E26" s="44">
        <f>21781000/2</f>
        <v>10890500</v>
      </c>
      <c r="F26" s="44" t="s">
        <v>35</v>
      </c>
      <c r="G26" s="29"/>
    </row>
    <row r="27" spans="1:7" x14ac:dyDescent="0.25">
      <c r="A27" s="41" t="s">
        <v>52</v>
      </c>
      <c r="B27" s="42" t="s">
        <v>30</v>
      </c>
      <c r="C27" s="43" t="s">
        <v>53</v>
      </c>
      <c r="D27" s="44">
        <f>7052200/2</f>
        <v>3526100</v>
      </c>
      <c r="E27" s="44">
        <f>6714647.44/2</f>
        <v>3357323.72</v>
      </c>
      <c r="F27" s="44">
        <f>337552.56/2</f>
        <v>168776.28</v>
      </c>
      <c r="G27" s="29"/>
    </row>
    <row r="28" spans="1:7" ht="34.5" x14ac:dyDescent="0.25">
      <c r="A28" s="41" t="s">
        <v>54</v>
      </c>
      <c r="B28" s="42" t="s">
        <v>30</v>
      </c>
      <c r="C28" s="43" t="s">
        <v>55</v>
      </c>
      <c r="D28" s="44">
        <f>7040/2</f>
        <v>3520</v>
      </c>
      <c r="E28" s="44">
        <f>7040/2</f>
        <v>3520</v>
      </c>
      <c r="F28" s="44" t="s">
        <v>35</v>
      </c>
      <c r="G28" s="29"/>
    </row>
    <row r="29" spans="1:7" ht="45.75" x14ac:dyDescent="0.25">
      <c r="A29" s="41" t="s">
        <v>56</v>
      </c>
      <c r="B29" s="42" t="s">
        <v>30</v>
      </c>
      <c r="C29" s="43" t="s">
        <v>57</v>
      </c>
      <c r="D29" s="44">
        <f>323400/2</f>
        <v>161700</v>
      </c>
      <c r="E29" s="44">
        <f>323400/2</f>
        <v>161700</v>
      </c>
      <c r="F29" s="44" t="s">
        <v>35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>
        <f>1772800/2</f>
        <v>886400</v>
      </c>
      <c r="E30" s="44">
        <f>1418240/2</f>
        <v>709120</v>
      </c>
      <c r="F30" s="44">
        <f>354560/2</f>
        <v>177280</v>
      </c>
      <c r="G30" s="29"/>
    </row>
    <row r="31" spans="1:7" ht="23.25" x14ac:dyDescent="0.25">
      <c r="A31" s="41" t="s">
        <v>60</v>
      </c>
      <c r="B31" s="42" t="s">
        <v>30</v>
      </c>
      <c r="C31" s="43" t="s">
        <v>61</v>
      </c>
      <c r="D31" s="44">
        <f>4156600/2</f>
        <v>2078300</v>
      </c>
      <c r="E31" s="44">
        <f>4156600/2</f>
        <v>2078300</v>
      </c>
      <c r="F31" s="44" t="s">
        <v>35</v>
      </c>
      <c r="G31" s="29"/>
    </row>
    <row r="32" spans="1:7" ht="23.25" x14ac:dyDescent="0.25">
      <c r="A32" s="41" t="s">
        <v>62</v>
      </c>
      <c r="B32" s="42" t="s">
        <v>30</v>
      </c>
      <c r="C32" s="43" t="s">
        <v>63</v>
      </c>
      <c r="D32" s="44">
        <f>38000/2</f>
        <v>19000</v>
      </c>
      <c r="E32" s="44">
        <f>38000/2</f>
        <v>19000</v>
      </c>
      <c r="F32" s="44" t="s">
        <v>35</v>
      </c>
      <c r="G32" s="29"/>
    </row>
    <row r="33" spans="1:7" ht="15" customHeight="1" x14ac:dyDescent="0.25">
      <c r="A33" s="15"/>
      <c r="B33" s="15"/>
      <c r="C33" s="15"/>
      <c r="D33" s="15"/>
      <c r="E33" s="15"/>
      <c r="F33" s="15"/>
      <c r="G3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64</v>
      </c>
      <c r="B1" s="118"/>
      <c r="C1" s="118"/>
      <c r="D1" s="118"/>
      <c r="E1" s="118"/>
      <c r="F1" s="45" t="s">
        <v>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66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67</v>
      </c>
      <c r="B7" s="50">
        <v>200</v>
      </c>
      <c r="C7" s="35" t="s">
        <v>31</v>
      </c>
      <c r="D7" s="36">
        <v>22496023.309999999</v>
      </c>
      <c r="E7" s="36">
        <v>17299008.969999999</v>
      </c>
      <c r="F7" s="51">
        <v>5197014.34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68</v>
      </c>
      <c r="B9" s="57" t="s">
        <v>69</v>
      </c>
      <c r="C9" s="58" t="s">
        <v>70</v>
      </c>
      <c r="D9" s="59">
        <v>2672145.8199999998</v>
      </c>
      <c r="E9" s="59">
        <v>2211688.2799999998</v>
      </c>
      <c r="F9" s="60">
        <v>460457.54</v>
      </c>
      <c r="G9" s="61"/>
    </row>
    <row r="10" spans="1:7" ht="34.5" x14ac:dyDescent="0.25">
      <c r="A10" s="56" t="s">
        <v>71</v>
      </c>
      <c r="B10" s="57" t="s">
        <v>69</v>
      </c>
      <c r="C10" s="58" t="s">
        <v>72</v>
      </c>
      <c r="D10" s="59">
        <v>765853</v>
      </c>
      <c r="E10" s="59">
        <v>623854.86</v>
      </c>
      <c r="F10" s="60">
        <v>141998.14000000001</v>
      </c>
      <c r="G10" s="61"/>
    </row>
    <row r="11" spans="1:7" ht="23.25" x14ac:dyDescent="0.25">
      <c r="A11" s="56" t="s">
        <v>73</v>
      </c>
      <c r="B11" s="57" t="s">
        <v>69</v>
      </c>
      <c r="C11" s="58" t="s">
        <v>74</v>
      </c>
      <c r="D11" s="59">
        <v>140434.98000000001</v>
      </c>
      <c r="E11" s="59">
        <v>117091.8</v>
      </c>
      <c r="F11" s="60">
        <v>23343.18</v>
      </c>
      <c r="G11" s="61"/>
    </row>
    <row r="12" spans="1:7" x14ac:dyDescent="0.25">
      <c r="A12" s="56" t="s">
        <v>75</v>
      </c>
      <c r="B12" s="57" t="s">
        <v>69</v>
      </c>
      <c r="C12" s="58" t="s">
        <v>76</v>
      </c>
      <c r="D12" s="59">
        <v>33400</v>
      </c>
      <c r="E12" s="59">
        <v>13620.24</v>
      </c>
      <c r="F12" s="60">
        <v>19779.759999999998</v>
      </c>
      <c r="G12" s="61"/>
    </row>
    <row r="13" spans="1:7" x14ac:dyDescent="0.25">
      <c r="A13" s="56" t="s">
        <v>77</v>
      </c>
      <c r="B13" s="57" t="s">
        <v>69</v>
      </c>
      <c r="C13" s="58" t="s">
        <v>78</v>
      </c>
      <c r="D13" s="59">
        <v>235915.29</v>
      </c>
      <c r="E13" s="59">
        <v>127684.74</v>
      </c>
      <c r="F13" s="60">
        <v>108230.55</v>
      </c>
      <c r="G13" s="61"/>
    </row>
    <row r="14" spans="1:7" ht="23.25" x14ac:dyDescent="0.25">
      <c r="A14" s="56" t="s">
        <v>79</v>
      </c>
      <c r="B14" s="57" t="s">
        <v>69</v>
      </c>
      <c r="C14" s="58" t="s">
        <v>80</v>
      </c>
      <c r="D14" s="59">
        <v>45137.03</v>
      </c>
      <c r="E14" s="59">
        <v>44517.03</v>
      </c>
      <c r="F14" s="60">
        <v>620</v>
      </c>
      <c r="G14" s="61"/>
    </row>
    <row r="15" spans="1:7" x14ac:dyDescent="0.25">
      <c r="A15" s="56" t="s">
        <v>81</v>
      </c>
      <c r="B15" s="57" t="s">
        <v>69</v>
      </c>
      <c r="C15" s="58" t="s">
        <v>82</v>
      </c>
      <c r="D15" s="59">
        <v>620</v>
      </c>
      <c r="E15" s="59">
        <v>620</v>
      </c>
      <c r="F15" s="60" t="s">
        <v>35</v>
      </c>
      <c r="G15" s="61"/>
    </row>
    <row r="16" spans="1:7" x14ac:dyDescent="0.25">
      <c r="A16" s="56" t="s">
        <v>83</v>
      </c>
      <c r="B16" s="57" t="s">
        <v>69</v>
      </c>
      <c r="C16" s="58" t="s">
        <v>84</v>
      </c>
      <c r="D16" s="59">
        <v>4380</v>
      </c>
      <c r="E16" s="59">
        <v>2357.87</v>
      </c>
      <c r="F16" s="60">
        <v>2022.13</v>
      </c>
      <c r="G16" s="61"/>
    </row>
    <row r="17" spans="1:7" x14ac:dyDescent="0.25">
      <c r="A17" s="56" t="s">
        <v>75</v>
      </c>
      <c r="B17" s="57" t="s">
        <v>69</v>
      </c>
      <c r="C17" s="58" t="s">
        <v>85</v>
      </c>
      <c r="D17" s="59">
        <v>30000</v>
      </c>
      <c r="E17" s="59">
        <v>2400</v>
      </c>
      <c r="F17" s="60">
        <v>27600</v>
      </c>
      <c r="G17" s="61"/>
    </row>
    <row r="18" spans="1:7" x14ac:dyDescent="0.25">
      <c r="A18" s="56" t="s">
        <v>75</v>
      </c>
      <c r="B18" s="57" t="s">
        <v>69</v>
      </c>
      <c r="C18" s="58" t="s">
        <v>86</v>
      </c>
      <c r="D18" s="59">
        <v>31500</v>
      </c>
      <c r="E18" s="59">
        <v>9500</v>
      </c>
      <c r="F18" s="60">
        <v>22000</v>
      </c>
      <c r="G18" s="61"/>
    </row>
    <row r="19" spans="1:7" x14ac:dyDescent="0.25">
      <c r="A19" s="56" t="s">
        <v>75</v>
      </c>
      <c r="B19" s="57" t="s">
        <v>69</v>
      </c>
      <c r="C19" s="58" t="s">
        <v>87</v>
      </c>
      <c r="D19" s="59">
        <v>147200</v>
      </c>
      <c r="E19" s="59">
        <v>137200</v>
      </c>
      <c r="F19" s="60">
        <v>10000</v>
      </c>
      <c r="G19" s="61"/>
    </row>
    <row r="20" spans="1:7" ht="23.25" x14ac:dyDescent="0.25">
      <c r="A20" s="56" t="s">
        <v>73</v>
      </c>
      <c r="B20" s="57" t="s">
        <v>69</v>
      </c>
      <c r="C20" s="58" t="s">
        <v>88</v>
      </c>
      <c r="D20" s="59">
        <v>26580.52</v>
      </c>
      <c r="E20" s="59" t="s">
        <v>35</v>
      </c>
      <c r="F20" s="60">
        <v>26580.52</v>
      </c>
      <c r="G20" s="61"/>
    </row>
    <row r="21" spans="1:7" ht="23.25" x14ac:dyDescent="0.25">
      <c r="A21" s="56" t="s">
        <v>73</v>
      </c>
      <c r="B21" s="57" t="s">
        <v>69</v>
      </c>
      <c r="C21" s="58" t="s">
        <v>89</v>
      </c>
      <c r="D21" s="59">
        <v>97234</v>
      </c>
      <c r="E21" s="59">
        <v>73684</v>
      </c>
      <c r="F21" s="60">
        <v>23550</v>
      </c>
      <c r="G21" s="61"/>
    </row>
    <row r="22" spans="1:7" ht="23.25" x14ac:dyDescent="0.25">
      <c r="A22" s="56" t="s">
        <v>68</v>
      </c>
      <c r="B22" s="57" t="s">
        <v>69</v>
      </c>
      <c r="C22" s="58" t="s">
        <v>90</v>
      </c>
      <c r="D22" s="59">
        <v>718114.5</v>
      </c>
      <c r="E22" s="59">
        <v>541578.64</v>
      </c>
      <c r="F22" s="60">
        <v>176535.86</v>
      </c>
      <c r="G22" s="61"/>
    </row>
    <row r="23" spans="1:7" ht="34.5" x14ac:dyDescent="0.25">
      <c r="A23" s="56" t="s">
        <v>71</v>
      </c>
      <c r="B23" s="57" t="s">
        <v>69</v>
      </c>
      <c r="C23" s="58" t="s">
        <v>91</v>
      </c>
      <c r="D23" s="59">
        <v>233861.08</v>
      </c>
      <c r="E23" s="59">
        <v>149718.20000000001</v>
      </c>
      <c r="F23" s="60">
        <v>84142.88</v>
      </c>
      <c r="G23" s="61"/>
    </row>
    <row r="24" spans="1:7" x14ac:dyDescent="0.25">
      <c r="A24" s="56" t="s">
        <v>92</v>
      </c>
      <c r="B24" s="57" t="s">
        <v>69</v>
      </c>
      <c r="C24" s="58" t="s">
        <v>93</v>
      </c>
      <c r="D24" s="59">
        <v>400300</v>
      </c>
      <c r="E24" s="59">
        <v>400300</v>
      </c>
      <c r="F24" s="60" t="s">
        <v>35</v>
      </c>
      <c r="G24" s="61"/>
    </row>
    <row r="25" spans="1:7" x14ac:dyDescent="0.25">
      <c r="A25" s="56" t="s">
        <v>92</v>
      </c>
      <c r="B25" s="57" t="s">
        <v>69</v>
      </c>
      <c r="C25" s="58" t="s">
        <v>94</v>
      </c>
      <c r="D25" s="59">
        <v>111200</v>
      </c>
      <c r="E25" s="59">
        <v>111200</v>
      </c>
      <c r="F25" s="60" t="s">
        <v>35</v>
      </c>
      <c r="G25" s="61"/>
    </row>
    <row r="26" spans="1:7" x14ac:dyDescent="0.25">
      <c r="A26" s="56" t="s">
        <v>92</v>
      </c>
      <c r="B26" s="57" t="s">
        <v>69</v>
      </c>
      <c r="C26" s="58" t="s">
        <v>95</v>
      </c>
      <c r="D26" s="59">
        <v>125300</v>
      </c>
      <c r="E26" s="59">
        <v>125300</v>
      </c>
      <c r="F26" s="60" t="s">
        <v>35</v>
      </c>
      <c r="G26" s="61"/>
    </row>
    <row r="27" spans="1:7" x14ac:dyDescent="0.25">
      <c r="A27" s="56" t="s">
        <v>92</v>
      </c>
      <c r="B27" s="57" t="s">
        <v>69</v>
      </c>
      <c r="C27" s="58" t="s">
        <v>96</v>
      </c>
      <c r="D27" s="59">
        <v>300900</v>
      </c>
      <c r="E27" s="59">
        <v>300900</v>
      </c>
      <c r="F27" s="60" t="s">
        <v>35</v>
      </c>
      <c r="G27" s="61"/>
    </row>
    <row r="28" spans="1:7" x14ac:dyDescent="0.25">
      <c r="A28" s="56" t="s">
        <v>92</v>
      </c>
      <c r="B28" s="57" t="s">
        <v>69</v>
      </c>
      <c r="C28" s="58" t="s">
        <v>97</v>
      </c>
      <c r="D28" s="59">
        <v>228600</v>
      </c>
      <c r="E28" s="59">
        <v>228600</v>
      </c>
      <c r="F28" s="60" t="s">
        <v>35</v>
      </c>
      <c r="G28" s="61"/>
    </row>
    <row r="29" spans="1:7" x14ac:dyDescent="0.25">
      <c r="A29" s="56" t="s">
        <v>92</v>
      </c>
      <c r="B29" s="57" t="s">
        <v>69</v>
      </c>
      <c r="C29" s="58" t="s">
        <v>98</v>
      </c>
      <c r="D29" s="59">
        <v>111700</v>
      </c>
      <c r="E29" s="59">
        <v>111700</v>
      </c>
      <c r="F29" s="60" t="s">
        <v>35</v>
      </c>
      <c r="G29" s="61"/>
    </row>
    <row r="30" spans="1:7" x14ac:dyDescent="0.25">
      <c r="A30" s="56" t="s">
        <v>99</v>
      </c>
      <c r="B30" s="57" t="s">
        <v>69</v>
      </c>
      <c r="C30" s="58" t="s">
        <v>100</v>
      </c>
      <c r="D30" s="59">
        <v>30000</v>
      </c>
      <c r="E30" s="59" t="s">
        <v>35</v>
      </c>
      <c r="F30" s="60">
        <v>30000</v>
      </c>
      <c r="G30" s="61"/>
    </row>
    <row r="31" spans="1:7" x14ac:dyDescent="0.25">
      <c r="A31" s="56" t="s">
        <v>75</v>
      </c>
      <c r="B31" s="57" t="s">
        <v>69</v>
      </c>
      <c r="C31" s="58" t="s">
        <v>101</v>
      </c>
      <c r="D31" s="59">
        <v>615750.64</v>
      </c>
      <c r="E31" s="59">
        <v>493471.76</v>
      </c>
      <c r="F31" s="60">
        <v>122278.88</v>
      </c>
      <c r="G31" s="61"/>
    </row>
    <row r="32" spans="1:7" x14ac:dyDescent="0.25">
      <c r="A32" s="56" t="s">
        <v>75</v>
      </c>
      <c r="B32" s="57" t="s">
        <v>69</v>
      </c>
      <c r="C32" s="58" t="s">
        <v>102</v>
      </c>
      <c r="D32" s="59">
        <v>5925.96</v>
      </c>
      <c r="E32" s="59">
        <v>3895.78</v>
      </c>
      <c r="F32" s="60">
        <v>2030.18</v>
      </c>
      <c r="G32" s="61"/>
    </row>
    <row r="33" spans="1:7" x14ac:dyDescent="0.25">
      <c r="A33" s="56" t="s">
        <v>83</v>
      </c>
      <c r="B33" s="57" t="s">
        <v>69</v>
      </c>
      <c r="C33" s="58" t="s">
        <v>103</v>
      </c>
      <c r="D33" s="59">
        <v>2752.4</v>
      </c>
      <c r="E33" s="59">
        <v>2752.4</v>
      </c>
      <c r="F33" s="60" t="s">
        <v>35</v>
      </c>
      <c r="G33" s="61"/>
    </row>
    <row r="34" spans="1:7" ht="23.25" x14ac:dyDescent="0.25">
      <c r="A34" s="56" t="s">
        <v>68</v>
      </c>
      <c r="B34" s="57" t="s">
        <v>69</v>
      </c>
      <c r="C34" s="58" t="s">
        <v>104</v>
      </c>
      <c r="D34" s="59">
        <v>115078</v>
      </c>
      <c r="E34" s="59">
        <v>80472.649999999994</v>
      </c>
      <c r="F34" s="60">
        <v>34605.35</v>
      </c>
      <c r="G34" s="61"/>
    </row>
    <row r="35" spans="1:7" ht="34.5" x14ac:dyDescent="0.25">
      <c r="A35" s="56" t="s">
        <v>71</v>
      </c>
      <c r="B35" s="57" t="s">
        <v>69</v>
      </c>
      <c r="C35" s="58" t="s">
        <v>105</v>
      </c>
      <c r="D35" s="59">
        <v>36322</v>
      </c>
      <c r="E35" s="59">
        <v>25331.31</v>
      </c>
      <c r="F35" s="60">
        <v>10990.69</v>
      </c>
      <c r="G35" s="61"/>
    </row>
    <row r="36" spans="1:7" x14ac:dyDescent="0.25">
      <c r="A36" s="56" t="s">
        <v>75</v>
      </c>
      <c r="B36" s="57" t="s">
        <v>69</v>
      </c>
      <c r="C36" s="58" t="s">
        <v>106</v>
      </c>
      <c r="D36" s="59">
        <v>10300</v>
      </c>
      <c r="E36" s="59">
        <v>10300</v>
      </c>
      <c r="F36" s="60" t="s">
        <v>35</v>
      </c>
      <c r="G36" s="61"/>
    </row>
    <row r="37" spans="1:7" x14ac:dyDescent="0.25">
      <c r="A37" s="56" t="s">
        <v>75</v>
      </c>
      <c r="B37" s="57" t="s">
        <v>69</v>
      </c>
      <c r="C37" s="58" t="s">
        <v>107</v>
      </c>
      <c r="D37" s="59">
        <v>23900</v>
      </c>
      <c r="E37" s="59" t="s">
        <v>35</v>
      </c>
      <c r="F37" s="60">
        <v>23900</v>
      </c>
      <c r="G37" s="61"/>
    </row>
    <row r="38" spans="1:7" x14ac:dyDescent="0.25">
      <c r="A38" s="56" t="s">
        <v>75</v>
      </c>
      <c r="B38" s="57" t="s">
        <v>69</v>
      </c>
      <c r="C38" s="58" t="s">
        <v>108</v>
      </c>
      <c r="D38" s="59">
        <v>260000</v>
      </c>
      <c r="E38" s="59">
        <v>174730.7</v>
      </c>
      <c r="F38" s="60">
        <v>85269.3</v>
      </c>
      <c r="G38" s="61"/>
    </row>
    <row r="39" spans="1:7" x14ac:dyDescent="0.25">
      <c r="A39" s="56" t="s">
        <v>75</v>
      </c>
      <c r="B39" s="57" t="s">
        <v>69</v>
      </c>
      <c r="C39" s="58" t="s">
        <v>109</v>
      </c>
      <c r="D39" s="59">
        <v>3520</v>
      </c>
      <c r="E39" s="59">
        <v>3520</v>
      </c>
      <c r="F39" s="60" t="s">
        <v>35</v>
      </c>
      <c r="G39" s="61"/>
    </row>
    <row r="40" spans="1:7" x14ac:dyDescent="0.25">
      <c r="A40" s="56" t="s">
        <v>75</v>
      </c>
      <c r="B40" s="57" t="s">
        <v>69</v>
      </c>
      <c r="C40" s="58" t="s">
        <v>110</v>
      </c>
      <c r="D40" s="59">
        <v>927288</v>
      </c>
      <c r="E40" s="59">
        <v>927288</v>
      </c>
      <c r="F40" s="60" t="s">
        <v>35</v>
      </c>
      <c r="G40" s="61"/>
    </row>
    <row r="41" spans="1:7" x14ac:dyDescent="0.25">
      <c r="A41" s="56" t="s">
        <v>75</v>
      </c>
      <c r="B41" s="57" t="s">
        <v>69</v>
      </c>
      <c r="C41" s="58" t="s">
        <v>111</v>
      </c>
      <c r="D41" s="59">
        <v>1239292.8999999999</v>
      </c>
      <c r="E41" s="59">
        <v>994012.16000000003</v>
      </c>
      <c r="F41" s="60">
        <v>245280.74</v>
      </c>
      <c r="G41" s="61"/>
    </row>
    <row r="42" spans="1:7" x14ac:dyDescent="0.25">
      <c r="A42" s="56" t="s">
        <v>75</v>
      </c>
      <c r="B42" s="57" t="s">
        <v>69</v>
      </c>
      <c r="C42" s="58" t="s">
        <v>112</v>
      </c>
      <c r="D42" s="59">
        <v>1138687.29</v>
      </c>
      <c r="E42" s="59">
        <v>564882.5</v>
      </c>
      <c r="F42" s="60">
        <v>573804.79</v>
      </c>
      <c r="G42" s="61"/>
    </row>
    <row r="43" spans="1:7" x14ac:dyDescent="0.25">
      <c r="A43" s="56" t="s">
        <v>75</v>
      </c>
      <c r="B43" s="57" t="s">
        <v>69</v>
      </c>
      <c r="C43" s="58" t="s">
        <v>113</v>
      </c>
      <c r="D43" s="59">
        <v>886400</v>
      </c>
      <c r="E43" s="59">
        <v>358791.46</v>
      </c>
      <c r="F43" s="60">
        <v>527608.54</v>
      </c>
      <c r="G43" s="61"/>
    </row>
    <row r="44" spans="1:7" x14ac:dyDescent="0.25">
      <c r="A44" s="56" t="s">
        <v>75</v>
      </c>
      <c r="B44" s="57" t="s">
        <v>69</v>
      </c>
      <c r="C44" s="58" t="s">
        <v>114</v>
      </c>
      <c r="D44" s="59">
        <v>200000</v>
      </c>
      <c r="E44" s="59">
        <v>50000</v>
      </c>
      <c r="F44" s="60">
        <v>150000</v>
      </c>
      <c r="G44" s="61"/>
    </row>
    <row r="45" spans="1:7" x14ac:dyDescent="0.25">
      <c r="A45" s="56" t="s">
        <v>75</v>
      </c>
      <c r="B45" s="57" t="s">
        <v>69</v>
      </c>
      <c r="C45" s="58" t="s">
        <v>115</v>
      </c>
      <c r="D45" s="59">
        <v>364134.12</v>
      </c>
      <c r="E45" s="59">
        <v>182067.06</v>
      </c>
      <c r="F45" s="60">
        <v>182067.06</v>
      </c>
      <c r="G45" s="61"/>
    </row>
    <row r="46" spans="1:7" x14ac:dyDescent="0.25">
      <c r="A46" s="56" t="s">
        <v>75</v>
      </c>
      <c r="B46" s="57" t="s">
        <v>69</v>
      </c>
      <c r="C46" s="58" t="s">
        <v>116</v>
      </c>
      <c r="D46" s="59">
        <v>193375.82</v>
      </c>
      <c r="E46" s="59">
        <v>193375.82</v>
      </c>
      <c r="F46" s="60" t="s">
        <v>35</v>
      </c>
      <c r="G46" s="61"/>
    </row>
    <row r="47" spans="1:7" x14ac:dyDescent="0.25">
      <c r="A47" s="56" t="s">
        <v>75</v>
      </c>
      <c r="B47" s="57" t="s">
        <v>69</v>
      </c>
      <c r="C47" s="58" t="s">
        <v>117</v>
      </c>
      <c r="D47" s="59">
        <v>88338.29</v>
      </c>
      <c r="E47" s="59">
        <v>28228</v>
      </c>
      <c r="F47" s="60">
        <v>60110.29</v>
      </c>
      <c r="G47" s="61"/>
    </row>
    <row r="48" spans="1:7" x14ac:dyDescent="0.25">
      <c r="A48" s="56" t="s">
        <v>75</v>
      </c>
      <c r="B48" s="57" t="s">
        <v>69</v>
      </c>
      <c r="C48" s="58" t="s">
        <v>118</v>
      </c>
      <c r="D48" s="59">
        <v>168894.78</v>
      </c>
      <c r="E48" s="59">
        <v>87012.3</v>
      </c>
      <c r="F48" s="60">
        <v>81882.48</v>
      </c>
      <c r="G48" s="61"/>
    </row>
    <row r="49" spans="1:7" x14ac:dyDescent="0.25">
      <c r="A49" s="56" t="s">
        <v>75</v>
      </c>
      <c r="B49" s="57" t="s">
        <v>69</v>
      </c>
      <c r="C49" s="58" t="s">
        <v>119</v>
      </c>
      <c r="D49" s="59">
        <v>67601.64</v>
      </c>
      <c r="E49" s="59">
        <v>39832</v>
      </c>
      <c r="F49" s="60">
        <v>27769.64</v>
      </c>
      <c r="G49" s="61"/>
    </row>
    <row r="50" spans="1:7" x14ac:dyDescent="0.25">
      <c r="A50" s="56" t="s">
        <v>75</v>
      </c>
      <c r="B50" s="57" t="s">
        <v>69</v>
      </c>
      <c r="C50" s="58" t="s">
        <v>120</v>
      </c>
      <c r="D50" s="59">
        <v>97863.15</v>
      </c>
      <c r="E50" s="59">
        <v>97580.12</v>
      </c>
      <c r="F50" s="60">
        <v>283.02999999999997</v>
      </c>
      <c r="G50" s="61"/>
    </row>
    <row r="51" spans="1:7" x14ac:dyDescent="0.25">
      <c r="A51" s="56" t="s">
        <v>75</v>
      </c>
      <c r="B51" s="57" t="s">
        <v>69</v>
      </c>
      <c r="C51" s="58" t="s">
        <v>121</v>
      </c>
      <c r="D51" s="59">
        <v>20000</v>
      </c>
      <c r="E51" s="59">
        <v>17241</v>
      </c>
      <c r="F51" s="60">
        <v>2759</v>
      </c>
      <c r="G51" s="61"/>
    </row>
    <row r="52" spans="1:7" x14ac:dyDescent="0.25">
      <c r="A52" s="56" t="s">
        <v>75</v>
      </c>
      <c r="B52" s="57" t="s">
        <v>69</v>
      </c>
      <c r="C52" s="58" t="s">
        <v>122</v>
      </c>
      <c r="D52" s="59">
        <v>47000</v>
      </c>
      <c r="E52" s="59">
        <v>25511.78</v>
      </c>
      <c r="F52" s="60">
        <v>21488.22</v>
      </c>
      <c r="G52" s="61"/>
    </row>
    <row r="53" spans="1:7" x14ac:dyDescent="0.25">
      <c r="A53" s="56" t="s">
        <v>75</v>
      </c>
      <c r="B53" s="57" t="s">
        <v>69</v>
      </c>
      <c r="C53" s="58" t="s">
        <v>123</v>
      </c>
      <c r="D53" s="59">
        <v>1209357</v>
      </c>
      <c r="E53" s="59">
        <v>1209357</v>
      </c>
      <c r="F53" s="60" t="s">
        <v>35</v>
      </c>
      <c r="G53" s="61"/>
    </row>
    <row r="54" spans="1:7" x14ac:dyDescent="0.25">
      <c r="A54" s="56" t="s">
        <v>75</v>
      </c>
      <c r="B54" s="57" t="s">
        <v>69</v>
      </c>
      <c r="C54" s="58" t="s">
        <v>124</v>
      </c>
      <c r="D54" s="59">
        <v>132068.97</v>
      </c>
      <c r="E54" s="59">
        <v>90567.5</v>
      </c>
      <c r="F54" s="60">
        <v>41501.47</v>
      </c>
      <c r="G54" s="61"/>
    </row>
    <row r="55" spans="1:7" x14ac:dyDescent="0.25">
      <c r="A55" s="56" t="s">
        <v>92</v>
      </c>
      <c r="B55" s="57" t="s">
        <v>69</v>
      </c>
      <c r="C55" s="58" t="s">
        <v>125</v>
      </c>
      <c r="D55" s="59">
        <v>100000</v>
      </c>
      <c r="E55" s="59">
        <v>100000</v>
      </c>
      <c r="F55" s="60" t="s">
        <v>35</v>
      </c>
      <c r="G55" s="61"/>
    </row>
    <row r="56" spans="1:7" x14ac:dyDescent="0.25">
      <c r="A56" s="56" t="s">
        <v>126</v>
      </c>
      <c r="B56" s="57" t="s">
        <v>69</v>
      </c>
      <c r="C56" s="58" t="s">
        <v>127</v>
      </c>
      <c r="D56" s="59">
        <v>974495.99</v>
      </c>
      <c r="E56" s="59">
        <v>802635.62</v>
      </c>
      <c r="F56" s="60">
        <v>171860.37</v>
      </c>
      <c r="G56" s="61"/>
    </row>
    <row r="57" spans="1:7" ht="34.5" x14ac:dyDescent="0.25">
      <c r="A57" s="56" t="s">
        <v>128</v>
      </c>
      <c r="B57" s="57" t="s">
        <v>69</v>
      </c>
      <c r="C57" s="58" t="s">
        <v>129</v>
      </c>
      <c r="D57" s="59">
        <v>297215</v>
      </c>
      <c r="E57" s="59">
        <v>277765.21999999997</v>
      </c>
      <c r="F57" s="60">
        <v>19449.78</v>
      </c>
      <c r="G57" s="61"/>
    </row>
    <row r="58" spans="1:7" ht="23.25" x14ac:dyDescent="0.25">
      <c r="A58" s="56" t="s">
        <v>73</v>
      </c>
      <c r="B58" s="57" t="s">
        <v>69</v>
      </c>
      <c r="C58" s="58" t="s">
        <v>130</v>
      </c>
      <c r="D58" s="59">
        <v>28900.67</v>
      </c>
      <c r="E58" s="59">
        <v>8780</v>
      </c>
      <c r="F58" s="60">
        <v>20120.669999999998</v>
      </c>
      <c r="G58" s="61"/>
    </row>
    <row r="59" spans="1:7" x14ac:dyDescent="0.25">
      <c r="A59" s="56" t="s">
        <v>75</v>
      </c>
      <c r="B59" s="57" t="s">
        <v>69</v>
      </c>
      <c r="C59" s="58" t="s">
        <v>131</v>
      </c>
      <c r="D59" s="59">
        <v>596566.36</v>
      </c>
      <c r="E59" s="59">
        <v>426211.74</v>
      </c>
      <c r="F59" s="60">
        <v>170354.62</v>
      </c>
      <c r="G59" s="61"/>
    </row>
    <row r="60" spans="1:7" x14ac:dyDescent="0.25">
      <c r="A60" s="56" t="s">
        <v>77</v>
      </c>
      <c r="B60" s="57" t="s">
        <v>69</v>
      </c>
      <c r="C60" s="58" t="s">
        <v>132</v>
      </c>
      <c r="D60" s="59">
        <v>460000</v>
      </c>
      <c r="E60" s="59">
        <v>250000</v>
      </c>
      <c r="F60" s="60">
        <v>210000</v>
      </c>
      <c r="G60" s="61"/>
    </row>
    <row r="61" spans="1:7" ht="23.25" x14ac:dyDescent="0.25">
      <c r="A61" s="56" t="s">
        <v>79</v>
      </c>
      <c r="B61" s="57" t="s">
        <v>69</v>
      </c>
      <c r="C61" s="58" t="s">
        <v>133</v>
      </c>
      <c r="D61" s="59">
        <v>50440</v>
      </c>
      <c r="E61" s="59">
        <v>50440</v>
      </c>
      <c r="F61" s="60" t="s">
        <v>35</v>
      </c>
      <c r="G61" s="61"/>
    </row>
    <row r="62" spans="1:7" x14ac:dyDescent="0.25">
      <c r="A62" s="56" t="s">
        <v>83</v>
      </c>
      <c r="B62" s="57" t="s">
        <v>69</v>
      </c>
      <c r="C62" s="58" t="s">
        <v>134</v>
      </c>
      <c r="D62" s="59">
        <v>2000</v>
      </c>
      <c r="E62" s="59">
        <v>261.06</v>
      </c>
      <c r="F62" s="60">
        <v>1738.94</v>
      </c>
      <c r="G62" s="61"/>
    </row>
    <row r="63" spans="1:7" x14ac:dyDescent="0.25">
      <c r="A63" s="56" t="s">
        <v>126</v>
      </c>
      <c r="B63" s="57" t="s">
        <v>69</v>
      </c>
      <c r="C63" s="58" t="s">
        <v>135</v>
      </c>
      <c r="D63" s="59">
        <v>67300</v>
      </c>
      <c r="E63" s="59" t="s">
        <v>35</v>
      </c>
      <c r="F63" s="60">
        <v>67300</v>
      </c>
      <c r="G63" s="61"/>
    </row>
    <row r="64" spans="1:7" x14ac:dyDescent="0.25">
      <c r="A64" s="56" t="s">
        <v>126</v>
      </c>
      <c r="B64" s="57" t="s">
        <v>69</v>
      </c>
      <c r="C64" s="58" t="s">
        <v>136</v>
      </c>
      <c r="D64" s="59">
        <v>1471231.01</v>
      </c>
      <c r="E64" s="59">
        <v>1052566.54</v>
      </c>
      <c r="F64" s="60">
        <v>418664.47</v>
      </c>
      <c r="G64" s="61"/>
    </row>
    <row r="65" spans="1:7" ht="34.5" x14ac:dyDescent="0.25">
      <c r="A65" s="56" t="s">
        <v>128</v>
      </c>
      <c r="B65" s="57" t="s">
        <v>69</v>
      </c>
      <c r="C65" s="58" t="s">
        <v>137</v>
      </c>
      <c r="D65" s="59">
        <v>407633.2</v>
      </c>
      <c r="E65" s="59">
        <v>291849.99</v>
      </c>
      <c r="F65" s="60">
        <v>115783.21</v>
      </c>
      <c r="G65" s="61"/>
    </row>
    <row r="66" spans="1:7" x14ac:dyDescent="0.25">
      <c r="A66" s="56" t="s">
        <v>75</v>
      </c>
      <c r="B66" s="57" t="s">
        <v>69</v>
      </c>
      <c r="C66" s="58" t="s">
        <v>138</v>
      </c>
      <c r="D66" s="59">
        <v>663157.9</v>
      </c>
      <c r="E66" s="59">
        <v>663157.9</v>
      </c>
      <c r="F66" s="60" t="s">
        <v>35</v>
      </c>
      <c r="G66" s="61"/>
    </row>
    <row r="67" spans="1:7" x14ac:dyDescent="0.25">
      <c r="A67" s="56" t="s">
        <v>126</v>
      </c>
      <c r="B67" s="57" t="s">
        <v>69</v>
      </c>
      <c r="C67" s="58" t="s">
        <v>139</v>
      </c>
      <c r="D67" s="59">
        <v>314780</v>
      </c>
      <c r="E67" s="59">
        <v>248039.98</v>
      </c>
      <c r="F67" s="60">
        <v>66740.02</v>
      </c>
      <c r="G67" s="61"/>
    </row>
    <row r="68" spans="1:7" ht="34.5" x14ac:dyDescent="0.25">
      <c r="A68" s="56" t="s">
        <v>128</v>
      </c>
      <c r="B68" s="57" t="s">
        <v>69</v>
      </c>
      <c r="C68" s="58" t="s">
        <v>140</v>
      </c>
      <c r="D68" s="59">
        <v>70558.210000000006</v>
      </c>
      <c r="E68" s="59">
        <v>66299.820000000007</v>
      </c>
      <c r="F68" s="60">
        <v>4258.3900000000003</v>
      </c>
      <c r="G68" s="61"/>
    </row>
    <row r="69" spans="1:7" ht="23.25" x14ac:dyDescent="0.25">
      <c r="A69" s="56" t="s">
        <v>73</v>
      </c>
      <c r="B69" s="57" t="s">
        <v>69</v>
      </c>
      <c r="C69" s="58" t="s">
        <v>141</v>
      </c>
      <c r="D69" s="59">
        <v>3700</v>
      </c>
      <c r="E69" s="59">
        <v>360</v>
      </c>
      <c r="F69" s="60">
        <v>3340</v>
      </c>
      <c r="G69" s="61"/>
    </row>
    <row r="70" spans="1:7" x14ac:dyDescent="0.25">
      <c r="A70" s="56" t="s">
        <v>75</v>
      </c>
      <c r="B70" s="57" t="s">
        <v>69</v>
      </c>
      <c r="C70" s="58" t="s">
        <v>142</v>
      </c>
      <c r="D70" s="59">
        <v>15000</v>
      </c>
      <c r="E70" s="59">
        <v>7375.74</v>
      </c>
      <c r="F70" s="60">
        <v>7624.26</v>
      </c>
      <c r="G70" s="61"/>
    </row>
    <row r="71" spans="1:7" x14ac:dyDescent="0.25">
      <c r="A71" s="56" t="s">
        <v>77</v>
      </c>
      <c r="B71" s="57" t="s">
        <v>69</v>
      </c>
      <c r="C71" s="58" t="s">
        <v>143</v>
      </c>
      <c r="D71" s="59">
        <v>42130</v>
      </c>
      <c r="E71" s="59">
        <v>21065</v>
      </c>
      <c r="F71" s="60">
        <v>21065</v>
      </c>
      <c r="G71" s="61"/>
    </row>
    <row r="72" spans="1:7" x14ac:dyDescent="0.25">
      <c r="A72" s="56" t="s">
        <v>126</v>
      </c>
      <c r="B72" s="57" t="s">
        <v>69</v>
      </c>
      <c r="C72" s="58" t="s">
        <v>144</v>
      </c>
      <c r="D72" s="59">
        <v>90000</v>
      </c>
      <c r="E72" s="59">
        <v>67145.67</v>
      </c>
      <c r="F72" s="60">
        <v>22854.33</v>
      </c>
      <c r="G72" s="61"/>
    </row>
    <row r="73" spans="1:7" ht="34.5" x14ac:dyDescent="0.25">
      <c r="A73" s="56" t="s">
        <v>128</v>
      </c>
      <c r="B73" s="57" t="s">
        <v>69</v>
      </c>
      <c r="C73" s="58" t="s">
        <v>145</v>
      </c>
      <c r="D73" s="59">
        <v>51935.79</v>
      </c>
      <c r="E73" s="59">
        <v>11325</v>
      </c>
      <c r="F73" s="60">
        <v>40610.79</v>
      </c>
      <c r="G73" s="61"/>
    </row>
    <row r="74" spans="1:7" x14ac:dyDescent="0.25">
      <c r="A74" s="56" t="s">
        <v>146</v>
      </c>
      <c r="B74" s="57" t="s">
        <v>69</v>
      </c>
      <c r="C74" s="58" t="s">
        <v>147</v>
      </c>
      <c r="D74" s="59">
        <v>602152</v>
      </c>
      <c r="E74" s="59">
        <v>443494</v>
      </c>
      <c r="F74" s="60">
        <v>158658</v>
      </c>
      <c r="G74" s="61"/>
    </row>
    <row r="75" spans="1:7" x14ac:dyDescent="0.25">
      <c r="A75" s="56" t="s">
        <v>126</v>
      </c>
      <c r="B75" s="57" t="s">
        <v>69</v>
      </c>
      <c r="C75" s="58" t="s">
        <v>148</v>
      </c>
      <c r="D75" s="59">
        <v>1452600</v>
      </c>
      <c r="E75" s="59">
        <v>1216034.56</v>
      </c>
      <c r="F75" s="60">
        <v>236565.44</v>
      </c>
      <c r="G75" s="61"/>
    </row>
    <row r="76" spans="1:7" ht="34.5" x14ac:dyDescent="0.25">
      <c r="A76" s="56" t="s">
        <v>128</v>
      </c>
      <c r="B76" s="57" t="s">
        <v>69</v>
      </c>
      <c r="C76" s="58" t="s">
        <v>149</v>
      </c>
      <c r="D76" s="59">
        <v>390000</v>
      </c>
      <c r="E76" s="59">
        <v>300464.17</v>
      </c>
      <c r="F76" s="60">
        <v>89535.83</v>
      </c>
      <c r="G76" s="61"/>
    </row>
    <row r="77" spans="1:7" ht="24" customHeight="1" x14ac:dyDescent="0.25">
      <c r="A77" s="62" t="s">
        <v>150</v>
      </c>
      <c r="B77" s="63" t="s">
        <v>151</v>
      </c>
      <c r="C77" s="64" t="s">
        <v>31</v>
      </c>
      <c r="D77" s="65">
        <v>-899930.31</v>
      </c>
      <c r="E77" s="65">
        <v>3254609.09</v>
      </c>
      <c r="F77" s="66" t="s">
        <v>31</v>
      </c>
      <c r="G77" s="67"/>
    </row>
    <row r="78" spans="1:7" ht="15" customHeight="1" x14ac:dyDescent="0.25">
      <c r="A78" s="68"/>
      <c r="B78" s="69"/>
      <c r="C78" s="69"/>
      <c r="D78" s="69"/>
      <c r="E78" s="69"/>
      <c r="F78" s="69"/>
      <c r="G78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152</v>
      </c>
      <c r="G1" s="15"/>
    </row>
    <row r="2" spans="1:7" ht="14.1" customHeight="1" x14ac:dyDescent="0.25">
      <c r="A2" s="117" t="s">
        <v>153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154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155</v>
      </c>
      <c r="B10" s="80">
        <v>500</v>
      </c>
      <c r="C10" s="81" t="s">
        <v>31</v>
      </c>
      <c r="D10" s="36">
        <v>899930.31</v>
      </c>
      <c r="E10" s="36">
        <v>-3254609.09</v>
      </c>
      <c r="F10" s="51">
        <v>4154539.4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156</v>
      </c>
      <c r="B12" s="83">
        <v>520</v>
      </c>
      <c r="C12" s="84" t="s">
        <v>31</v>
      </c>
      <c r="D12" s="88" t="s">
        <v>35</v>
      </c>
      <c r="E12" s="88" t="s">
        <v>35</v>
      </c>
      <c r="F12" s="89" t="s">
        <v>35</v>
      </c>
      <c r="G12" s="15"/>
    </row>
    <row r="13" spans="1:7" ht="12" customHeight="1" x14ac:dyDescent="0.25">
      <c r="A13" s="90" t="s">
        <v>157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158</v>
      </c>
      <c r="B14" s="83">
        <v>620</v>
      </c>
      <c r="C14" s="84" t="s">
        <v>31</v>
      </c>
      <c r="D14" s="88" t="s">
        <v>35</v>
      </c>
      <c r="E14" s="88" t="s">
        <v>35</v>
      </c>
      <c r="F14" s="89" t="s">
        <v>35</v>
      </c>
      <c r="G14" s="15"/>
    </row>
    <row r="15" spans="1:7" ht="12.95" customHeight="1" x14ac:dyDescent="0.25">
      <c r="A15" s="92" t="s">
        <v>157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159</v>
      </c>
      <c r="B16" s="83">
        <v>700</v>
      </c>
      <c r="C16" s="84"/>
      <c r="D16" s="88" t="s">
        <v>35</v>
      </c>
      <c r="E16" s="88" t="s">
        <v>35</v>
      </c>
      <c r="F16" s="89" t="s">
        <v>35</v>
      </c>
      <c r="G16" s="15"/>
    </row>
    <row r="17" spans="1:7" ht="23.25" x14ac:dyDescent="0.25">
      <c r="A17" s="94" t="s">
        <v>160</v>
      </c>
      <c r="B17" s="83">
        <v>700</v>
      </c>
      <c r="C17" s="84" t="s">
        <v>161</v>
      </c>
      <c r="D17" s="88">
        <v>899930.31</v>
      </c>
      <c r="E17" s="88">
        <v>-3254609.09</v>
      </c>
      <c r="F17" s="89">
        <v>4154539.4</v>
      </c>
      <c r="G17" s="15"/>
    </row>
    <row r="18" spans="1:7" ht="14.1" customHeight="1" x14ac:dyDescent="0.25">
      <c r="A18" s="91" t="s">
        <v>162</v>
      </c>
      <c r="B18" s="83">
        <v>710</v>
      </c>
      <c r="C18" s="84"/>
      <c r="D18" s="88">
        <v>-21444193</v>
      </c>
      <c r="E18" s="88">
        <v>-328096.23</v>
      </c>
      <c r="F18" s="95" t="s">
        <v>163</v>
      </c>
      <c r="G18" s="15"/>
    </row>
    <row r="19" spans="1:7" x14ac:dyDescent="0.25">
      <c r="A19" s="56" t="s">
        <v>164</v>
      </c>
      <c r="B19" s="83">
        <v>710</v>
      </c>
      <c r="C19" s="84" t="s">
        <v>165</v>
      </c>
      <c r="D19" s="88">
        <v>-21444193</v>
      </c>
      <c r="E19" s="88">
        <v>-20881714.289999999</v>
      </c>
      <c r="F19" s="95" t="s">
        <v>163</v>
      </c>
      <c r="G19" s="15"/>
    </row>
    <row r="20" spans="1:7" ht="23.25" x14ac:dyDescent="0.25">
      <c r="A20" s="56" t="s">
        <v>166</v>
      </c>
      <c r="B20" s="83">
        <v>710</v>
      </c>
      <c r="C20" s="84" t="s">
        <v>167</v>
      </c>
      <c r="D20" s="88">
        <v>-21444193</v>
      </c>
      <c r="E20" s="88">
        <v>-20881714.289999999</v>
      </c>
      <c r="F20" s="95" t="s">
        <v>163</v>
      </c>
      <c r="G20" s="15"/>
    </row>
    <row r="21" spans="1:7" ht="14.1" customHeight="1" x14ac:dyDescent="0.25">
      <c r="A21" s="91" t="s">
        <v>168</v>
      </c>
      <c r="B21" s="83">
        <v>720</v>
      </c>
      <c r="C21" s="84"/>
      <c r="D21" s="88">
        <v>22344123.309999999</v>
      </c>
      <c r="E21" s="88">
        <v>328096.23</v>
      </c>
      <c r="F21" s="95" t="s">
        <v>163</v>
      </c>
      <c r="G21" s="15"/>
    </row>
    <row r="22" spans="1:7" x14ac:dyDescent="0.25">
      <c r="A22" s="56" t="s">
        <v>169</v>
      </c>
      <c r="B22" s="83">
        <v>720</v>
      </c>
      <c r="C22" s="96" t="s">
        <v>170</v>
      </c>
      <c r="D22" s="88">
        <v>22344123.309999999</v>
      </c>
      <c r="E22" s="88">
        <v>17627105.199999999</v>
      </c>
      <c r="F22" s="95" t="s">
        <v>163</v>
      </c>
      <c r="G22" s="15"/>
    </row>
    <row r="23" spans="1:7" ht="23.25" x14ac:dyDescent="0.25">
      <c r="A23" s="56" t="s">
        <v>171</v>
      </c>
      <c r="B23" s="83">
        <v>720</v>
      </c>
      <c r="C23" s="96" t="s">
        <v>172</v>
      </c>
      <c r="D23" s="88">
        <v>22344123.309999999</v>
      </c>
      <c r="E23" s="88">
        <v>17627105.199999999</v>
      </c>
      <c r="F23" s="95" t="s">
        <v>163</v>
      </c>
      <c r="G23" s="15"/>
    </row>
    <row r="24" spans="1:7" ht="10.5" customHeight="1" x14ac:dyDescent="0.25">
      <c r="A24" s="97"/>
      <c r="B24" s="98"/>
      <c r="C24" s="99"/>
      <c r="D24" s="100"/>
      <c r="E24" s="101"/>
      <c r="F24" s="101"/>
      <c r="G24" s="15"/>
    </row>
    <row r="25" spans="1:7" x14ac:dyDescent="0.25">
      <c r="A25" s="102"/>
      <c r="B25" s="103" t="s">
        <v>173</v>
      </c>
      <c r="C25" s="102"/>
      <c r="D25" s="11"/>
      <c r="E25" s="104"/>
      <c r="F25" s="104"/>
      <c r="G25" s="15"/>
    </row>
    <row r="26" spans="1:7" ht="20.100000000000001" customHeight="1" x14ac:dyDescent="0.25">
      <c r="A26" s="17" t="s">
        <v>174</v>
      </c>
      <c r="B26" s="105"/>
      <c r="C26" s="15"/>
      <c r="D26" s="129"/>
      <c r="E26" s="130"/>
      <c r="F26" s="15"/>
      <c r="G26" s="15"/>
    </row>
    <row r="27" spans="1:7" ht="9.9499999999999993" customHeight="1" x14ac:dyDescent="0.25">
      <c r="A27" s="107"/>
      <c r="B27" s="108" t="s">
        <v>175</v>
      </c>
      <c r="C27" s="15"/>
      <c r="D27" s="131" t="s">
        <v>176</v>
      </c>
      <c r="E27" s="132"/>
      <c r="F27" s="15"/>
      <c r="G27" s="15"/>
    </row>
    <row r="28" spans="1:7" ht="9.9499999999999993" customHeight="1" x14ac:dyDescent="0.25">
      <c r="A28" s="102"/>
      <c r="B28" s="109"/>
      <c r="C28" s="110"/>
      <c r="D28" s="104"/>
      <c r="E28" s="104"/>
      <c r="F28" s="104"/>
      <c r="G28" s="15"/>
    </row>
    <row r="29" spans="1:7" ht="10.5" customHeight="1" x14ac:dyDescent="0.25">
      <c r="A29" s="111"/>
      <c r="B29" s="112"/>
      <c r="C29" s="110"/>
      <c r="D29" s="72"/>
      <c r="E29" s="133"/>
      <c r="F29" s="134"/>
      <c r="G29" s="15"/>
    </row>
    <row r="30" spans="1:7" x14ac:dyDescent="0.25">
      <c r="A30" s="70" t="s">
        <v>177</v>
      </c>
      <c r="B30" s="106" t="s">
        <v>173</v>
      </c>
      <c r="C30" s="15"/>
      <c r="D30" s="135"/>
      <c r="E30" s="136"/>
      <c r="F30" s="107"/>
      <c r="G30" s="15"/>
    </row>
    <row r="31" spans="1:7" ht="11.1" customHeight="1" x14ac:dyDescent="0.25">
      <c r="A31" s="15"/>
      <c r="B31" s="108" t="s">
        <v>175</v>
      </c>
      <c r="C31" s="15"/>
      <c r="D31" s="131" t="s">
        <v>176</v>
      </c>
      <c r="E31" s="132"/>
      <c r="F31" s="15"/>
      <c r="G31" s="15"/>
    </row>
    <row r="32" spans="1:7" ht="11.1" customHeight="1" x14ac:dyDescent="0.25">
      <c r="A32" s="15"/>
      <c r="B32" s="107"/>
      <c r="C32" s="15"/>
      <c r="D32" s="107"/>
      <c r="E32" s="107"/>
      <c r="F32" s="15"/>
      <c r="G32" s="15"/>
    </row>
    <row r="33" spans="1:7" ht="11.1" customHeight="1" x14ac:dyDescent="0.25">
      <c r="A33" s="15"/>
      <c r="B33" s="107"/>
      <c r="C33" s="15"/>
      <c r="D33" s="107"/>
      <c r="E33" s="107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7.100000000000001" customHeight="1" x14ac:dyDescent="0.25">
      <c r="A38" s="11"/>
      <c r="B38" s="105" t="s">
        <v>173</v>
      </c>
      <c r="C38" s="110"/>
      <c r="D38" s="11"/>
      <c r="E38" s="11"/>
      <c r="F38" s="113" t="s">
        <v>178</v>
      </c>
      <c r="G38" s="15"/>
    </row>
    <row r="39" spans="1:7" ht="17.25" customHeight="1" x14ac:dyDescent="0.25">
      <c r="A39" s="17" t="s">
        <v>179</v>
      </c>
      <c r="B39" s="114"/>
      <c r="C39" s="15"/>
      <c r="D39" s="129"/>
      <c r="E39" s="130"/>
      <c r="F39" s="113" t="s">
        <v>178</v>
      </c>
      <c r="G39" s="15"/>
    </row>
    <row r="40" spans="1:7" ht="12" customHeight="1" x14ac:dyDescent="0.25">
      <c r="A40" s="107"/>
      <c r="B40" s="108" t="s">
        <v>175</v>
      </c>
      <c r="C40" s="15"/>
      <c r="D40" s="131" t="s">
        <v>176</v>
      </c>
      <c r="E40" s="132"/>
      <c r="F40" s="113" t="s">
        <v>178</v>
      </c>
      <c r="G40" s="15"/>
    </row>
    <row r="41" spans="1:7" ht="17.100000000000001" customHeight="1" x14ac:dyDescent="0.25">
      <c r="A41" s="17"/>
      <c r="B41" s="17"/>
      <c r="C41" s="17"/>
      <c r="D41" s="110"/>
      <c r="E41" s="11"/>
      <c r="F41" s="11"/>
      <c r="G41" s="15"/>
    </row>
    <row r="42" spans="1:7" hidden="1" x14ac:dyDescent="0.25">
      <c r="A42" s="17"/>
      <c r="B42" s="17" t="s">
        <v>173</v>
      </c>
      <c r="C42" s="17"/>
      <c r="D42" s="110"/>
      <c r="E42" s="11"/>
      <c r="F42" s="15"/>
      <c r="G42" s="15"/>
    </row>
    <row r="43" spans="1:7" hidden="1" x14ac:dyDescent="0.25">
      <c r="A43" s="113" t="s">
        <v>174</v>
      </c>
      <c r="B43" s="17"/>
      <c r="C43" s="17"/>
      <c r="D43" s="129"/>
      <c r="E43" s="130"/>
      <c r="F43" s="113" t="s">
        <v>173</v>
      </c>
      <c r="G43" s="15"/>
    </row>
    <row r="44" spans="1:7" hidden="1" x14ac:dyDescent="0.25">
      <c r="A44" s="113" t="s">
        <v>180</v>
      </c>
      <c r="B44" s="108" t="s">
        <v>175</v>
      </c>
      <c r="C44" s="15"/>
      <c r="D44" s="131" t="s">
        <v>176</v>
      </c>
      <c r="E44" s="132"/>
      <c r="F44" s="113" t="s">
        <v>173</v>
      </c>
      <c r="G44" s="15"/>
    </row>
    <row r="45" spans="1:7" ht="17.100000000000001" customHeight="1" x14ac:dyDescent="0.25">
      <c r="A45" s="113"/>
      <c r="B45" s="107"/>
      <c r="C45" s="15"/>
      <c r="D45" s="107"/>
      <c r="E45" s="107"/>
      <c r="F45" s="113"/>
      <c r="G45" s="15"/>
    </row>
    <row r="46" spans="1:7" hidden="1" x14ac:dyDescent="0.25">
      <c r="A46" s="17"/>
      <c r="B46" s="17" t="s">
        <v>173</v>
      </c>
      <c r="C46" s="17"/>
      <c r="D46" s="110"/>
      <c r="E46" s="11"/>
      <c r="F46" s="113" t="s">
        <v>173</v>
      </c>
      <c r="G46" s="15"/>
    </row>
    <row r="47" spans="1:7" hidden="1" x14ac:dyDescent="0.25">
      <c r="A47" s="113" t="s">
        <v>179</v>
      </c>
      <c r="B47" s="17"/>
      <c r="C47" s="17"/>
      <c r="D47" s="129"/>
      <c r="E47" s="130"/>
      <c r="F47" s="113" t="s">
        <v>173</v>
      </c>
      <c r="G47" s="15"/>
    </row>
    <row r="48" spans="1:7" hidden="1" x14ac:dyDescent="0.25">
      <c r="A48" s="113" t="s">
        <v>180</v>
      </c>
      <c r="B48" s="108" t="s">
        <v>175</v>
      </c>
      <c r="C48" s="15"/>
      <c r="D48" s="131" t="s">
        <v>176</v>
      </c>
      <c r="E48" s="132"/>
      <c r="F48" s="113" t="s">
        <v>173</v>
      </c>
      <c r="G48" s="15"/>
    </row>
    <row r="49" spans="1:7" ht="17.100000000000001" customHeight="1" x14ac:dyDescent="0.25">
      <c r="A49" s="17"/>
      <c r="B49" s="17"/>
      <c r="C49" s="17"/>
      <c r="D49" s="110"/>
      <c r="E49" s="11"/>
      <c r="F49" s="11"/>
      <c r="G49" s="15"/>
    </row>
    <row r="50" spans="1:7" ht="17.100000000000001" customHeight="1" x14ac:dyDescent="0.25">
      <c r="A50" s="17" t="s">
        <v>181</v>
      </c>
      <c r="B50" s="102"/>
      <c r="C50" s="102"/>
      <c r="D50" s="110"/>
      <c r="E50" s="2"/>
      <c r="F50" s="2"/>
      <c r="G50" s="15"/>
    </row>
    <row r="51" spans="1:7" ht="12.95" customHeight="1" x14ac:dyDescent="0.25">
      <c r="A51" s="115"/>
      <c r="B51" s="115"/>
      <c r="C51" s="115"/>
      <c r="D51" s="115"/>
      <c r="E51" s="115"/>
      <c r="F51" s="115"/>
      <c r="G51" s="15"/>
    </row>
    <row r="52" spans="1:7" ht="51.2" customHeight="1" x14ac:dyDescent="0.25">
      <c r="A52" s="137" t="s">
        <v>182</v>
      </c>
      <c r="B52" s="138"/>
      <c r="C52" s="138"/>
      <c r="D52" s="138"/>
      <c r="E52" s="138"/>
      <c r="F52" s="138"/>
      <c r="G52" s="15"/>
    </row>
    <row r="53" spans="1:7" ht="12.95" customHeight="1" x14ac:dyDescent="0.25">
      <c r="A53" s="116"/>
      <c r="B53" s="116"/>
      <c r="C53" s="116"/>
      <c r="D53" s="116"/>
      <c r="E53" s="116"/>
      <c r="F53" s="116"/>
      <c r="G53" s="15"/>
    </row>
  </sheetData>
  <mergeCells count="19">
    <mergeCell ref="D48:E48"/>
    <mergeCell ref="A52:F52"/>
    <mergeCell ref="D39:E39"/>
    <mergeCell ref="D40:E40"/>
    <mergeCell ref="D43:E43"/>
    <mergeCell ref="D44:E44"/>
    <mergeCell ref="D47:E47"/>
    <mergeCell ref="D26:E26"/>
    <mergeCell ref="D27:E27"/>
    <mergeCell ref="E29:F29"/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517414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EC333A6-DE8A-44F3-82E1-9E96639FF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dcterms:created xsi:type="dcterms:W3CDTF">2024-02-15T06:39:23Z</dcterms:created>
  <dcterms:modified xsi:type="dcterms:W3CDTF">2024-02-15T06:43:48Z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SV_0503117M_20220601_5.xlsx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